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Ref44\Sachgebiet Förderung\GVFG Bundesprogramm\Bundesprogramm_allgemein\Grundsatz GVFG neu\Formulare Auszahlung VN\"/>
    </mc:Choice>
  </mc:AlternateContent>
  <bookViews>
    <workbookView xWindow="0" yWindow="0" windowWidth="28800" windowHeight="12300"/>
  </bookViews>
  <sheets>
    <sheet name="Tabelle1" sheetId="1" r:id="rId1"/>
  </sheets>
  <definedNames>
    <definedName name="_xlnm.Print_Titles" localSheetId="0">Tabelle1!$1:$3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B84" i="1" l="1"/>
  <c r="D45" i="1"/>
  <c r="D60" i="1" s="1"/>
  <c r="C44" i="1"/>
  <c r="C45" i="1" s="1"/>
  <c r="C63" i="1" s="1"/>
  <c r="D44" i="1"/>
  <c r="B44" i="1"/>
  <c r="B45" i="1" s="1"/>
  <c r="D12" i="1" l="1"/>
  <c r="D34" i="1" s="1"/>
  <c r="C12" i="1"/>
  <c r="C34" i="1" s="1"/>
  <c r="B12" i="1"/>
  <c r="B34" i="1" s="1"/>
  <c r="E43" i="1" l="1"/>
  <c r="E44" i="1" s="1"/>
  <c r="E45" i="1" s="1"/>
  <c r="E34" i="1" l="1"/>
  <c r="D22" i="1"/>
  <c r="C22" i="1"/>
  <c r="B22" i="1"/>
  <c r="C33" i="1" l="1"/>
  <c r="C36" i="1" s="1"/>
  <c r="C37" i="1" s="1"/>
  <c r="C35" i="1"/>
  <c r="C46" i="1" s="1"/>
  <c r="C47" i="1" s="1"/>
  <c r="B33" i="1"/>
  <c r="B35" i="1"/>
  <c r="B46" i="1" s="1"/>
  <c r="B47" i="1" s="1"/>
  <c r="D33" i="1"/>
  <c r="D36" i="1" s="1"/>
  <c r="D37" i="1" s="1"/>
  <c r="D35" i="1"/>
  <c r="D46" i="1" s="1"/>
  <c r="D47" i="1" s="1"/>
  <c r="E22" i="1"/>
  <c r="E12" i="1"/>
  <c r="B48" i="1" l="1"/>
  <c r="C49" i="1"/>
  <c r="B49" i="1"/>
  <c r="C48" i="1"/>
  <c r="E47" i="1"/>
  <c r="D49" i="1"/>
  <c r="D48" i="1"/>
  <c r="D50" i="1"/>
  <c r="D51" i="1" s="1"/>
  <c r="D38" i="1"/>
  <c r="E33" i="1"/>
  <c r="B36" i="1"/>
  <c r="C50" i="1"/>
  <c r="C51" i="1" s="1"/>
  <c r="C38" i="1"/>
  <c r="E49" i="1" l="1"/>
  <c r="B87" i="1" s="1"/>
  <c r="E48" i="1"/>
  <c r="B82" i="1" s="1"/>
  <c r="C53" i="1"/>
  <c r="C76" i="1" s="1"/>
  <c r="C78" i="1" s="1"/>
  <c r="C52" i="1"/>
  <c r="D53" i="1"/>
  <c r="D77" i="1" s="1"/>
  <c r="E77" i="1" s="1"/>
  <c r="D52" i="1"/>
  <c r="B37" i="1"/>
  <c r="E36" i="1"/>
  <c r="C62" i="1" l="1"/>
  <c r="D65" i="1"/>
  <c r="E65" i="1" s="1"/>
  <c r="D75" i="1"/>
  <c r="D76" i="1"/>
  <c r="D62" i="1"/>
  <c r="D59" i="1"/>
  <c r="B50" i="1"/>
  <c r="B51" i="1" s="1"/>
  <c r="B38" i="1"/>
  <c r="C67" i="1" l="1"/>
  <c r="E63" i="1"/>
  <c r="D67" i="1"/>
  <c r="D78" i="1"/>
  <c r="B52" i="1"/>
  <c r="E60" i="1" s="1"/>
  <c r="E51" i="1"/>
  <c r="B53" i="1"/>
  <c r="B76" i="1" l="1"/>
  <c r="E76" i="1" s="1"/>
  <c r="B75" i="1"/>
  <c r="E75" i="1" s="1"/>
  <c r="B62" i="1"/>
  <c r="E62" i="1" s="1"/>
  <c r="B59" i="1"/>
  <c r="E59" i="1" s="1"/>
  <c r="E53" i="1"/>
  <c r="B88" i="1" s="1"/>
  <c r="B89" i="1" s="1"/>
  <c r="E52" i="1"/>
  <c r="B78" i="1" l="1"/>
  <c r="E78" i="1" s="1"/>
  <c r="B83" i="1"/>
  <c r="B67" i="1"/>
  <c r="E67" i="1" s="1"/>
  <c r="B85" i="1" l="1"/>
  <c r="B91" i="1" s="1"/>
</calcChain>
</file>

<file path=xl/sharedStrings.xml><?xml version="1.0" encoding="utf-8"?>
<sst xmlns="http://schemas.openxmlformats.org/spreadsheetml/2006/main" count="99" uniqueCount="56">
  <si>
    <t>Abschnitt 1</t>
  </si>
  <si>
    <t>Abschnitt 2</t>
  </si>
  <si>
    <t>Abschnitt 3</t>
  </si>
  <si>
    <t>OHNE-FALL</t>
  </si>
  <si>
    <t>Gleisbau</t>
  </si>
  <si>
    <t>Fahrleitung</t>
  </si>
  <si>
    <t>netto Mio. €</t>
  </si>
  <si>
    <t>Folgemaßnahmen</t>
  </si>
  <si>
    <t xml:space="preserve">Bahnstrom </t>
  </si>
  <si>
    <t>Ausbau Haltestelle</t>
  </si>
  <si>
    <t>MIT-FALL</t>
  </si>
  <si>
    <t>Summe</t>
  </si>
  <si>
    <t>Es wird davon ausgegangen, dass in der Regel für einen Abschnitt ein Planfeststellungsverfahren durchgeführt wird.</t>
  </si>
  <si>
    <t>Der MIT-FALL (tatsächliche Umsetzung) wird zu 100 % gesetzt, um den Anteil Grunderneuerung zu ermitteln.</t>
  </si>
  <si>
    <t>Ausbau</t>
  </si>
  <si>
    <t>Grunderneuerung</t>
  </si>
  <si>
    <t>MIT-FALL = 100 %</t>
  </si>
  <si>
    <t>Kontrolle</t>
  </si>
  <si>
    <t>Grunderneueung Mio. €</t>
  </si>
  <si>
    <t>Grunderneuerung %</t>
  </si>
  <si>
    <t>Förderquote Bund 50 %</t>
  </si>
  <si>
    <t>Ausbau %</t>
  </si>
  <si>
    <t>Ausbau Mio. €</t>
  </si>
  <si>
    <t>Förderquote Bund 75 %</t>
  </si>
  <si>
    <t>Förderquote Land 10 % zwf. BK</t>
  </si>
  <si>
    <t>Ermittlung Fördermittel Bund/ Land</t>
  </si>
  <si>
    <t>Bund Grunderneuerung</t>
  </si>
  <si>
    <t xml:space="preserve">Bund Ausbau </t>
  </si>
  <si>
    <t>Gesamtzuwendung Bund</t>
  </si>
  <si>
    <t>Land Grunderneuerung</t>
  </si>
  <si>
    <t>Land Ausbau</t>
  </si>
  <si>
    <t>Gesamtzuwendung Land</t>
  </si>
  <si>
    <t>Förderquote Land 25 %</t>
  </si>
  <si>
    <t>Gesamtzuwendung</t>
  </si>
  <si>
    <t>Grundlage Standardisierte Bewertung</t>
  </si>
  <si>
    <t>Die Anteile Grunderneuerung und Ausbau werden abschnittsweise prozentuall ermittelt und</t>
  </si>
  <si>
    <r>
      <t xml:space="preserve">Kosten </t>
    </r>
    <r>
      <rPr>
        <b/>
        <sz val="11"/>
        <color theme="1"/>
        <rFont val="Arial"/>
        <family val="2"/>
      </rPr>
      <t>zwf.</t>
    </r>
  </si>
  <si>
    <t>Jahresscheiben</t>
  </si>
  <si>
    <t>Zuwendung ohne Planung</t>
  </si>
  <si>
    <t>Planung</t>
  </si>
  <si>
    <t>Jahrescheiben - beantragte Zuwendung - Bund</t>
  </si>
  <si>
    <t>Hier muss bei mehrjährigen Abschnitten eine Abschätzung des erforderlichen Mittelabflusses erfolgen.</t>
  </si>
  <si>
    <t>Jahrescheiben - beantragte Zuwendung - Land</t>
  </si>
  <si>
    <t>Zuwendung 2024</t>
  </si>
  <si>
    <t>Zuwendung 2025</t>
  </si>
  <si>
    <t>Zusammenfassung</t>
  </si>
  <si>
    <r>
      <t xml:space="preserve">(ggf. prozentual) - </t>
    </r>
    <r>
      <rPr>
        <b/>
        <i/>
        <sz val="10"/>
        <color theme="1"/>
        <rFont val="Arial"/>
        <family val="2"/>
      </rPr>
      <t>Die Schlussrate wird durch LASuV festgelegt und ist</t>
    </r>
    <r>
      <rPr>
        <b/>
        <i/>
        <u/>
        <sz val="10"/>
        <color theme="1"/>
        <rFont val="Arial"/>
        <family val="2"/>
      </rPr>
      <t xml:space="preserve"> nicht</t>
    </r>
    <r>
      <rPr>
        <b/>
        <i/>
        <sz val="10"/>
        <color theme="1"/>
        <rFont val="Arial"/>
        <family val="2"/>
      </rPr>
      <t xml:space="preserve"> durch den Antragsteller auszuweisen.</t>
    </r>
  </si>
  <si>
    <t>Der Ausbau (MIT-FALL minus OHNE-FALL) ermittelt sich dann entsprechend.</t>
  </si>
  <si>
    <r>
      <t xml:space="preserve">im Rahmen der Abwicklung der Einzelabschnitte mitgeführt </t>
    </r>
    <r>
      <rPr>
        <i/>
        <sz val="10"/>
        <rFont val="Arial"/>
        <family val="2"/>
      </rPr>
      <t>(auch bei Kostenerhöhungen).</t>
    </r>
  </si>
  <si>
    <t>Berechnung der Anteile Grunderneuerung und Ausbau</t>
  </si>
  <si>
    <t>Bund Planung</t>
  </si>
  <si>
    <t>Planungskostenpauschale 10 % zwf. Baukosten</t>
  </si>
  <si>
    <t>Zuwendung 2026</t>
  </si>
  <si>
    <t>zuwendungsfähige Gesamtbaukosten</t>
  </si>
  <si>
    <t>Förderquote Planungskostenpauschale Bund 75 %</t>
  </si>
  <si>
    <t>Anlage zum Finanzierungsantrag zur Programmaufnahme in das GVFG-Bundesprogramm für Ausbauvorhaben mit Grunderneuerungsanteil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</si>
</sst>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FF0000"/>
      <name val="Arial"/>
      <family val="2"/>
    </font>
    <font>
      <i/>
      <sz val="11"/>
      <color rgb="FF00B050"/>
      <name val="Arial"/>
      <family val="2"/>
    </font>
    <font>
      <sz val="11"/>
      <color rgb="FF0070C0"/>
      <name val="Arial"/>
      <family val="2"/>
    </font>
    <font>
      <sz val="11"/>
      <name val="Arial"/>
      <family val="2"/>
    </font>
    <font>
      <sz val="11"/>
      <color rgb="FF7030A0"/>
      <name val="Arial"/>
      <family val="2"/>
    </font>
    <font>
      <b/>
      <sz val="11"/>
      <color rgb="FF7030A0"/>
      <name val="Arial"/>
      <family val="2"/>
    </font>
    <font>
      <b/>
      <sz val="11"/>
      <color rgb="FF00B050"/>
      <name val="Arial"/>
      <family val="2"/>
    </font>
    <font>
      <b/>
      <i/>
      <sz val="11"/>
      <color rgb="FFFF0000"/>
      <name val="Arial"/>
      <family val="2"/>
    </font>
    <font>
      <b/>
      <i/>
      <sz val="11"/>
      <color rgb="FF00B050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6" fillId="0" borderId="0" xfId="0" applyFont="1"/>
    <xf numFmtId="0" fontId="3" fillId="0" borderId="1" xfId="0" applyFont="1" applyBorder="1"/>
    <xf numFmtId="0" fontId="7" fillId="0" borderId="1" xfId="0" applyFont="1" applyBorder="1"/>
    <xf numFmtId="10" fontId="3" fillId="0" borderId="1" xfId="0" applyNumberFormat="1" applyFont="1" applyBorder="1"/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10" fontId="9" fillId="0" borderId="1" xfId="0" applyNumberFormat="1" applyFont="1" applyBorder="1"/>
    <xf numFmtId="10" fontId="1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10" fontId="1" fillId="4" borderId="1" xfId="0" applyNumberFormat="1" applyFont="1" applyFill="1" applyBorder="1"/>
    <xf numFmtId="2" fontId="1" fillId="4" borderId="1" xfId="0" applyNumberFormat="1" applyFont="1" applyFill="1" applyBorder="1"/>
    <xf numFmtId="2" fontId="5" fillId="4" borderId="1" xfId="0" applyNumberFormat="1" applyFont="1" applyFill="1" applyBorder="1"/>
    <xf numFmtId="0" fontId="11" fillId="4" borderId="1" xfId="0" applyFont="1" applyFill="1" applyBorder="1"/>
    <xf numFmtId="2" fontId="11" fillId="4" borderId="1" xfId="0" applyNumberFormat="1" applyFont="1" applyFill="1" applyBorder="1"/>
    <xf numFmtId="2" fontId="12" fillId="4" borderId="1" xfId="0" applyNumberFormat="1" applyFont="1" applyFill="1" applyBorder="1"/>
    <xf numFmtId="2" fontId="4" fillId="4" borderId="1" xfId="0" applyNumberFormat="1" applyFont="1" applyFill="1" applyBorder="1"/>
    <xf numFmtId="2" fontId="13" fillId="4" borderId="1" xfId="0" applyNumberFormat="1" applyFont="1" applyFill="1" applyBorder="1"/>
    <xf numFmtId="0" fontId="10" fillId="5" borderId="1" xfId="0" applyFont="1" applyFill="1" applyBorder="1"/>
    <xf numFmtId="10" fontId="10" fillId="5" borderId="1" xfId="0" applyNumberFormat="1" applyFont="1" applyFill="1" applyBorder="1"/>
    <xf numFmtId="0" fontId="1" fillId="5" borderId="1" xfId="0" applyFont="1" applyFill="1" applyBorder="1"/>
    <xf numFmtId="2" fontId="10" fillId="5" borderId="1" xfId="0" applyNumberFormat="1" applyFont="1" applyFill="1" applyBorder="1"/>
    <xf numFmtId="0" fontId="11" fillId="5" borderId="1" xfId="0" applyFont="1" applyFill="1" applyBorder="1"/>
    <xf numFmtId="2" fontId="11" fillId="5" borderId="1" xfId="0" applyNumberFormat="1" applyFont="1" applyFill="1" applyBorder="1"/>
    <xf numFmtId="2" fontId="12" fillId="5" borderId="1" xfId="0" applyNumberFormat="1" applyFont="1" applyFill="1" applyBorder="1"/>
    <xf numFmtId="0" fontId="4" fillId="5" borderId="1" xfId="0" applyFont="1" applyFill="1" applyBorder="1"/>
    <xf numFmtId="2" fontId="4" fillId="5" borderId="1" xfId="0" applyNumberFormat="1" applyFont="1" applyFill="1" applyBorder="1"/>
    <xf numFmtId="2" fontId="13" fillId="5" borderId="1" xfId="0" applyNumberFormat="1" applyFont="1" applyFill="1" applyBorder="1"/>
    <xf numFmtId="0" fontId="1" fillId="6" borderId="1" xfId="0" applyFont="1" applyFill="1" applyBorder="1"/>
    <xf numFmtId="0" fontId="5" fillId="6" borderId="1" xfId="0" applyFont="1" applyFill="1" applyBorder="1"/>
    <xf numFmtId="0" fontId="5" fillId="3" borderId="1" xfId="0" applyFont="1" applyFill="1" applyBorder="1"/>
    <xf numFmtId="0" fontId="5" fillId="2" borderId="1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5" fillId="0" borderId="1" xfId="0" applyFont="1" applyFill="1" applyBorder="1"/>
    <xf numFmtId="2" fontId="5" fillId="5" borderId="1" xfId="0" applyNumberFormat="1" applyFont="1" applyFill="1" applyBorder="1"/>
    <xf numFmtId="0" fontId="10" fillId="0" borderId="0" xfId="0" applyFont="1"/>
    <xf numFmtId="0" fontId="4" fillId="4" borderId="1" xfId="0" applyFont="1" applyFill="1" applyBorder="1"/>
    <xf numFmtId="2" fontId="1" fillId="2" borderId="1" xfId="0" applyNumberFormat="1" applyFont="1" applyFill="1" applyBorder="1"/>
    <xf numFmtId="2" fontId="3" fillId="0" borderId="1" xfId="0" applyNumberFormat="1" applyFont="1" applyBorder="1"/>
    <xf numFmtId="2" fontId="9" fillId="0" borderId="1" xfId="0" applyNumberFormat="1" applyFont="1" applyBorder="1"/>
    <xf numFmtId="2" fontId="1" fillId="0" borderId="0" xfId="0" applyNumberFormat="1" applyFont="1"/>
    <xf numFmtId="2" fontId="1" fillId="6" borderId="1" xfId="0" applyNumberFormat="1" applyFont="1" applyFill="1" applyBorder="1"/>
    <xf numFmtId="2" fontId="5" fillId="6" borderId="1" xfId="0" applyNumberFormat="1" applyFont="1" applyFill="1" applyBorder="1"/>
    <xf numFmtId="2" fontId="1" fillId="3" borderId="1" xfId="0" applyNumberFormat="1" applyFont="1" applyFill="1" applyBorder="1"/>
    <xf numFmtId="2" fontId="5" fillId="3" borderId="1" xfId="0" applyNumberFormat="1" applyFont="1" applyFill="1" applyBorder="1"/>
    <xf numFmtId="2" fontId="5" fillId="0" borderId="0" xfId="0" applyNumberFormat="1" applyFont="1"/>
    <xf numFmtId="0" fontId="1" fillId="0" borderId="0" xfId="0" applyFont="1" applyFill="1"/>
    <xf numFmtId="0" fontId="4" fillId="0" borderId="0" xfId="0" applyFont="1" applyFill="1" applyBorder="1"/>
    <xf numFmtId="2" fontId="4" fillId="0" borderId="0" xfId="0" applyNumberFormat="1" applyFont="1" applyFill="1" applyBorder="1"/>
    <xf numFmtId="2" fontId="13" fillId="0" borderId="0" xfId="0" applyNumberFormat="1" applyFont="1" applyFill="1" applyBorder="1"/>
    <xf numFmtId="0" fontId="1" fillId="0" borderId="0" xfId="0" applyFont="1" applyBorder="1" applyAlignment="1">
      <alignment horizontal="left"/>
    </xf>
    <xf numFmtId="2" fontId="10" fillId="0" borderId="0" xfId="0" applyNumberFormat="1" applyFont="1" applyFill="1" applyBorder="1"/>
    <xf numFmtId="2" fontId="16" fillId="0" borderId="0" xfId="0" applyNumberFormat="1" applyFont="1" applyFill="1" applyBorder="1"/>
    <xf numFmtId="0" fontId="5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2" fontId="10" fillId="6" borderId="1" xfId="0" applyNumberFormat="1" applyFont="1" applyFill="1" applyBorder="1"/>
    <xf numFmtId="2" fontId="16" fillId="6" borderId="1" xfId="0" applyNumberFormat="1" applyFont="1" applyFill="1" applyBorder="1"/>
    <xf numFmtId="0" fontId="16" fillId="3" borderId="1" xfId="0" applyFont="1" applyFill="1" applyBorder="1" applyAlignment="1">
      <alignment horizontal="left"/>
    </xf>
    <xf numFmtId="2" fontId="10" fillId="3" borderId="1" xfId="0" applyNumberFormat="1" applyFont="1" applyFill="1" applyBorder="1"/>
    <xf numFmtId="2" fontId="16" fillId="3" borderId="1" xfId="0" applyNumberFormat="1" applyFont="1" applyFill="1" applyBorder="1"/>
    <xf numFmtId="0" fontId="10" fillId="3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7" fillId="0" borderId="0" xfId="0" applyFont="1"/>
    <xf numFmtId="0" fontId="18" fillId="0" borderId="0" xfId="0" applyFont="1"/>
    <xf numFmtId="0" fontId="17" fillId="0" borderId="0" xfId="0" applyFont="1" applyBorder="1" applyAlignment="1">
      <alignment horizontal="left"/>
    </xf>
    <xf numFmtId="2" fontId="19" fillId="0" borderId="0" xfId="0" applyNumberFormat="1" applyFont="1" applyFill="1" applyBorder="1"/>
    <xf numFmtId="2" fontId="20" fillId="0" borderId="0" xfId="0" applyNumberFormat="1" applyFont="1" applyFill="1" applyBorder="1"/>
    <xf numFmtId="0" fontId="24" fillId="0" borderId="0" xfId="0" applyFont="1"/>
    <xf numFmtId="0" fontId="16" fillId="0" borderId="0" xfId="0" applyFont="1"/>
    <xf numFmtId="2" fontId="5" fillId="7" borderId="1" xfId="0" applyNumberFormat="1" applyFont="1" applyFill="1" applyBorder="1"/>
    <xf numFmtId="0" fontId="1" fillId="7" borderId="1" xfId="0" applyFont="1" applyFill="1" applyBorder="1"/>
    <xf numFmtId="2" fontId="1" fillId="7" borderId="1" xfId="0" applyNumberFormat="1" applyFont="1" applyFill="1" applyBorder="1"/>
    <xf numFmtId="0" fontId="11" fillId="7" borderId="1" xfId="0" applyFont="1" applyFill="1" applyBorder="1"/>
    <xf numFmtId="2" fontId="11" fillId="7" borderId="1" xfId="0" applyNumberFormat="1" applyFont="1" applyFill="1" applyBorder="1"/>
    <xf numFmtId="2" fontId="12" fillId="7" borderId="1" xfId="0" applyNumberFormat="1" applyFont="1" applyFill="1" applyBorder="1"/>
    <xf numFmtId="0" fontId="1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abSelected="1" zoomScale="85" zoomScaleNormal="85" workbookViewId="0"/>
  </sheetViews>
  <sheetFormatPr baseColWidth="10" defaultColWidth="11.42578125" defaultRowHeight="15" customHeight="1" x14ac:dyDescent="0.2"/>
  <cols>
    <col min="1" max="1" width="49.42578125" style="1" customWidth="1"/>
    <col min="2" max="5" width="17.7109375" style="1" customWidth="1"/>
    <col min="6" max="6" width="6" style="1" customWidth="1"/>
    <col min="7" max="16384" width="11.42578125" style="1"/>
  </cols>
  <sheetData>
    <row r="1" spans="1:5" ht="15" customHeight="1" x14ac:dyDescent="0.2">
      <c r="A1" s="4" t="s">
        <v>55</v>
      </c>
    </row>
    <row r="2" spans="1:5" ht="15" customHeight="1" x14ac:dyDescent="0.25">
      <c r="A2" s="2" t="s">
        <v>34</v>
      </c>
    </row>
    <row r="3" spans="1:5" ht="15" customHeight="1" x14ac:dyDescent="0.25">
      <c r="A3" s="2"/>
    </row>
    <row r="4" spans="1:5" ht="15" customHeight="1" x14ac:dyDescent="0.2">
      <c r="A4" s="41" t="s">
        <v>3</v>
      </c>
    </row>
    <row r="5" spans="1:5" ht="15" customHeight="1" x14ac:dyDescent="0.25">
      <c r="A5" s="13"/>
      <c r="B5" s="40" t="s">
        <v>0</v>
      </c>
      <c r="C5" s="40" t="s">
        <v>1</v>
      </c>
      <c r="D5" s="40" t="s">
        <v>2</v>
      </c>
      <c r="E5" s="40" t="s">
        <v>11</v>
      </c>
    </row>
    <row r="6" spans="1:5" ht="15" customHeight="1" x14ac:dyDescent="0.25">
      <c r="A6" s="13" t="s">
        <v>36</v>
      </c>
      <c r="B6" s="14" t="s">
        <v>6</v>
      </c>
      <c r="C6" s="14" t="s">
        <v>6</v>
      </c>
      <c r="D6" s="14" t="s">
        <v>6</v>
      </c>
      <c r="E6" s="14" t="s">
        <v>6</v>
      </c>
    </row>
    <row r="7" spans="1:5" ht="15" customHeight="1" x14ac:dyDescent="0.2">
      <c r="A7" s="3" t="s">
        <v>4</v>
      </c>
      <c r="B7" s="3">
        <v>2.41</v>
      </c>
      <c r="C7" s="3">
        <v>1.24</v>
      </c>
      <c r="D7" s="3">
        <v>3.59</v>
      </c>
      <c r="E7" s="3"/>
    </row>
    <row r="8" spans="1:5" ht="15" customHeight="1" x14ac:dyDescent="0.2">
      <c r="A8" s="3" t="s">
        <v>9</v>
      </c>
      <c r="B8" s="3">
        <v>0.86</v>
      </c>
      <c r="C8" s="3">
        <v>0.21</v>
      </c>
      <c r="D8" s="3">
        <v>1.68</v>
      </c>
      <c r="E8" s="3"/>
    </row>
    <row r="9" spans="1:5" ht="15" customHeight="1" x14ac:dyDescent="0.2">
      <c r="A9" s="3" t="s">
        <v>5</v>
      </c>
      <c r="B9" s="3">
        <v>0.87</v>
      </c>
      <c r="C9" s="3">
        <v>0.75</v>
      </c>
      <c r="D9" s="3">
        <v>2.21</v>
      </c>
      <c r="E9" s="3"/>
    </row>
    <row r="10" spans="1:5" ht="15" customHeight="1" x14ac:dyDescent="0.2">
      <c r="A10" s="3" t="s">
        <v>8</v>
      </c>
      <c r="B10" s="3">
        <v>2.21</v>
      </c>
      <c r="C10" s="3">
        <v>1.85</v>
      </c>
      <c r="D10" s="3">
        <v>2.87</v>
      </c>
      <c r="E10" s="3"/>
    </row>
    <row r="11" spans="1:5" ht="15" customHeight="1" x14ac:dyDescent="0.2">
      <c r="A11" s="3" t="s">
        <v>7</v>
      </c>
      <c r="B11" s="3">
        <v>0.25</v>
      </c>
      <c r="C11" s="3">
        <v>0.54</v>
      </c>
      <c r="D11" s="3">
        <v>0.89</v>
      </c>
      <c r="E11" s="3"/>
    </row>
    <row r="12" spans="1:5" ht="15" customHeight="1" x14ac:dyDescent="0.25">
      <c r="A12" s="13" t="s">
        <v>11</v>
      </c>
      <c r="B12" s="47">
        <f>SUM(B7:B11)</f>
        <v>6.6</v>
      </c>
      <c r="C12" s="13">
        <f>SUM(C7:C11)</f>
        <v>4.5900000000000007</v>
      </c>
      <c r="D12" s="13">
        <f>SUM(D7:D11)</f>
        <v>11.24</v>
      </c>
      <c r="E12" s="16">
        <f>SUM(B12:D12)</f>
        <v>22.43</v>
      </c>
    </row>
    <row r="14" spans="1:5" ht="15" customHeight="1" x14ac:dyDescent="0.2">
      <c r="A14" s="42" t="s">
        <v>10</v>
      </c>
    </row>
    <row r="15" spans="1:5" ht="15" customHeight="1" x14ac:dyDescent="0.25">
      <c r="A15" s="13"/>
      <c r="B15" s="40" t="s">
        <v>0</v>
      </c>
      <c r="C15" s="40" t="s">
        <v>1</v>
      </c>
      <c r="D15" s="40" t="s">
        <v>2</v>
      </c>
      <c r="E15" s="40" t="s">
        <v>11</v>
      </c>
    </row>
    <row r="16" spans="1:5" ht="15" customHeight="1" x14ac:dyDescent="0.25">
      <c r="A16" s="13" t="s">
        <v>36</v>
      </c>
      <c r="B16" s="14" t="s">
        <v>6</v>
      </c>
      <c r="C16" s="14" t="s">
        <v>6</v>
      </c>
      <c r="D16" s="14" t="s">
        <v>6</v>
      </c>
      <c r="E16" s="14" t="s">
        <v>6</v>
      </c>
    </row>
    <row r="17" spans="1:5" ht="15" customHeight="1" x14ac:dyDescent="0.2">
      <c r="A17" s="3" t="s">
        <v>4</v>
      </c>
      <c r="B17" s="3">
        <v>6.24</v>
      </c>
      <c r="C17" s="3">
        <v>3.56</v>
      </c>
      <c r="D17" s="3">
        <v>10.210000000000001</v>
      </c>
      <c r="E17" s="3"/>
    </row>
    <row r="18" spans="1:5" ht="15" customHeight="1" x14ac:dyDescent="0.2">
      <c r="A18" s="3" t="s">
        <v>9</v>
      </c>
      <c r="B18" s="3">
        <v>0.86</v>
      </c>
      <c r="C18" s="3">
        <v>0.21</v>
      </c>
      <c r="D18" s="3">
        <v>1.68</v>
      </c>
      <c r="E18" s="3"/>
    </row>
    <row r="19" spans="1:5" ht="15" customHeight="1" x14ac:dyDescent="0.2">
      <c r="A19" s="3" t="s">
        <v>5</v>
      </c>
      <c r="B19" s="3">
        <v>1.75</v>
      </c>
      <c r="C19" s="3">
        <v>0.89</v>
      </c>
      <c r="D19" s="3">
        <v>2.54</v>
      </c>
      <c r="E19" s="3"/>
    </row>
    <row r="20" spans="1:5" ht="15" customHeight="1" x14ac:dyDescent="0.2">
      <c r="A20" s="3" t="s">
        <v>8</v>
      </c>
      <c r="B20" s="3">
        <v>2.54</v>
      </c>
      <c r="C20" s="3">
        <v>1.87</v>
      </c>
      <c r="D20" s="3">
        <v>3.85</v>
      </c>
      <c r="E20" s="3"/>
    </row>
    <row r="21" spans="1:5" ht="15" customHeight="1" x14ac:dyDescent="0.2">
      <c r="A21" s="3" t="s">
        <v>7</v>
      </c>
      <c r="B21" s="3">
        <v>0.54</v>
      </c>
      <c r="C21" s="3">
        <v>0.84</v>
      </c>
      <c r="D21" s="3">
        <v>1.25</v>
      </c>
      <c r="E21" s="3"/>
    </row>
    <row r="22" spans="1:5" ht="15" customHeight="1" x14ac:dyDescent="0.25">
      <c r="A22" s="15" t="s">
        <v>11</v>
      </c>
      <c r="B22" s="15">
        <f>SUM(B17:B21)</f>
        <v>11.93</v>
      </c>
      <c r="C22" s="15">
        <f>SUM(C17:C21)</f>
        <v>7.37</v>
      </c>
      <c r="D22" s="15">
        <f>SUM(D17:D21)</f>
        <v>19.53</v>
      </c>
      <c r="E22" s="16">
        <f>SUM(B22:D22)</f>
        <v>38.83</v>
      </c>
    </row>
    <row r="24" spans="1:5" s="73" customFormat="1" ht="15" customHeight="1" x14ac:dyDescent="0.2">
      <c r="A24" s="72" t="s">
        <v>12</v>
      </c>
      <c r="B24" s="72"/>
      <c r="C24" s="72"/>
      <c r="D24" s="72"/>
    </row>
    <row r="25" spans="1:5" s="73" customFormat="1" ht="15" customHeight="1" x14ac:dyDescent="0.2">
      <c r="A25" s="72" t="s">
        <v>13</v>
      </c>
      <c r="B25" s="72"/>
      <c r="C25" s="72"/>
      <c r="D25" s="72"/>
    </row>
    <row r="26" spans="1:5" s="73" customFormat="1" ht="15" customHeight="1" x14ac:dyDescent="0.2">
      <c r="A26" s="72" t="s">
        <v>47</v>
      </c>
      <c r="B26" s="72"/>
      <c r="C26" s="72"/>
      <c r="D26" s="72"/>
    </row>
    <row r="27" spans="1:5" s="73" customFormat="1" ht="15" customHeight="1" x14ac:dyDescent="0.2">
      <c r="A27" s="72" t="s">
        <v>35</v>
      </c>
      <c r="B27" s="72"/>
      <c r="C27" s="72"/>
      <c r="D27" s="72"/>
    </row>
    <row r="28" spans="1:5" s="73" customFormat="1" ht="15" customHeight="1" x14ac:dyDescent="0.2">
      <c r="A28" s="72" t="s">
        <v>48</v>
      </c>
      <c r="B28" s="72"/>
      <c r="C28" s="72"/>
      <c r="D28" s="72"/>
    </row>
    <row r="30" spans="1:5" ht="15" customHeight="1" x14ac:dyDescent="0.25">
      <c r="A30" s="78" t="s">
        <v>49</v>
      </c>
    </row>
    <row r="31" spans="1:5" ht="15" customHeight="1" x14ac:dyDescent="0.2">
      <c r="A31" s="77"/>
    </row>
    <row r="32" spans="1:5" ht="15" customHeight="1" x14ac:dyDescent="0.25">
      <c r="A32" s="13"/>
      <c r="B32" s="40" t="s">
        <v>0</v>
      </c>
      <c r="C32" s="40" t="s">
        <v>1</v>
      </c>
      <c r="D32" s="40" t="s">
        <v>2</v>
      </c>
      <c r="E32" s="40" t="s">
        <v>11</v>
      </c>
    </row>
    <row r="33" spans="1:10" ht="15" customHeight="1" x14ac:dyDescent="0.2">
      <c r="A33" s="8" t="s">
        <v>16</v>
      </c>
      <c r="B33" s="9">
        <f>B22</f>
        <v>11.93</v>
      </c>
      <c r="C33" s="9">
        <f>C22</f>
        <v>7.37</v>
      </c>
      <c r="D33" s="9">
        <f>D22</f>
        <v>19.53</v>
      </c>
      <c r="E33" s="9">
        <f>SUM(B33:D33)</f>
        <v>38.83</v>
      </c>
    </row>
    <row r="34" spans="1:10" ht="15" customHeight="1" x14ac:dyDescent="0.2">
      <c r="A34" s="6" t="s">
        <v>3</v>
      </c>
      <c r="B34" s="48">
        <f>B12</f>
        <v>6.6</v>
      </c>
      <c r="C34" s="5">
        <f>C12</f>
        <v>4.5900000000000007</v>
      </c>
      <c r="D34" s="5">
        <f>D12</f>
        <v>11.24</v>
      </c>
      <c r="E34" s="5">
        <f>SUM(B34:D34)</f>
        <v>22.43</v>
      </c>
    </row>
    <row r="35" spans="1:10" ht="15" customHeight="1" x14ac:dyDescent="0.2">
      <c r="A35" s="6" t="s">
        <v>15</v>
      </c>
      <c r="B35" s="7">
        <f>B12/B22</f>
        <v>0.55322715842414083</v>
      </c>
      <c r="C35" s="7">
        <f>C12/C22</f>
        <v>0.62279511533242882</v>
      </c>
      <c r="D35" s="7">
        <f>D12/D22</f>
        <v>0.57552483358934969</v>
      </c>
      <c r="E35" s="3"/>
    </row>
    <row r="36" spans="1:10" ht="15" customHeight="1" x14ac:dyDescent="0.2">
      <c r="A36" s="10" t="s">
        <v>14</v>
      </c>
      <c r="B36" s="10">
        <f>B33-B34</f>
        <v>5.33</v>
      </c>
      <c r="C36" s="10">
        <f>C33-C34</f>
        <v>2.7799999999999994</v>
      </c>
      <c r="D36" s="10">
        <f>D33-D34</f>
        <v>8.2900000000000009</v>
      </c>
      <c r="E36" s="49">
        <f>SUM(B36:D36)</f>
        <v>16.399999999999999</v>
      </c>
      <c r="G36" s="50"/>
    </row>
    <row r="37" spans="1:10" ht="15" customHeight="1" x14ac:dyDescent="0.2">
      <c r="A37" s="10"/>
      <c r="B37" s="11">
        <f>B36/B22</f>
        <v>0.44677284157585917</v>
      </c>
      <c r="C37" s="11">
        <f>C36/C22</f>
        <v>0.37720488466757113</v>
      </c>
      <c r="D37" s="11">
        <f>D36/D22</f>
        <v>0.42447516641065031</v>
      </c>
      <c r="E37" s="3"/>
    </row>
    <row r="38" spans="1:10" ht="15" customHeight="1" x14ac:dyDescent="0.2">
      <c r="A38" s="3" t="s">
        <v>17</v>
      </c>
      <c r="B38" s="12">
        <f>B37+B35</f>
        <v>1</v>
      </c>
      <c r="C38" s="12">
        <f>C37+C35</f>
        <v>1</v>
      </c>
      <c r="D38" s="12">
        <f>D37+D35</f>
        <v>1</v>
      </c>
      <c r="E38" s="3"/>
    </row>
    <row r="40" spans="1:10" ht="15" customHeight="1" x14ac:dyDescent="0.25">
      <c r="A40" s="2" t="s">
        <v>25</v>
      </c>
    </row>
    <row r="42" spans="1:10" ht="15" customHeight="1" x14ac:dyDescent="0.25">
      <c r="A42" s="13"/>
      <c r="B42" s="40" t="s">
        <v>0</v>
      </c>
      <c r="C42" s="40" t="s">
        <v>1</v>
      </c>
      <c r="D42" s="40" t="s">
        <v>2</v>
      </c>
      <c r="E42" s="40" t="s">
        <v>11</v>
      </c>
    </row>
    <row r="43" spans="1:10" ht="15" customHeight="1" x14ac:dyDescent="0.25">
      <c r="A43" s="43" t="s">
        <v>53</v>
      </c>
      <c r="B43" s="43">
        <v>11.93</v>
      </c>
      <c r="C43" s="43">
        <v>7.37</v>
      </c>
      <c r="D43" s="43">
        <v>19.53</v>
      </c>
      <c r="E43" s="43">
        <f>SUM(B43:D43)</f>
        <v>38.83</v>
      </c>
    </row>
    <row r="44" spans="1:10" ht="15" customHeight="1" x14ac:dyDescent="0.25">
      <c r="A44" s="80" t="s">
        <v>51</v>
      </c>
      <c r="B44" s="81">
        <f>0.1*B43</f>
        <v>1.1930000000000001</v>
      </c>
      <c r="C44" s="81">
        <f t="shared" ref="C44:E44" si="0">0.1*C43</f>
        <v>0.7370000000000001</v>
      </c>
      <c r="D44" s="81">
        <f t="shared" si="0"/>
        <v>1.9530000000000003</v>
      </c>
      <c r="E44" s="79">
        <f t="shared" si="0"/>
        <v>3.883</v>
      </c>
      <c r="G44" s="85"/>
      <c r="H44" s="85"/>
      <c r="I44" s="85"/>
      <c r="J44" s="85"/>
    </row>
    <row r="45" spans="1:10" ht="15" customHeight="1" x14ac:dyDescent="0.25">
      <c r="A45" s="82" t="s">
        <v>54</v>
      </c>
      <c r="B45" s="83">
        <f>0.75*B44</f>
        <v>0.89475000000000005</v>
      </c>
      <c r="C45" s="83">
        <f t="shared" ref="C45:E45" si="1">0.75*C44</f>
        <v>0.55275000000000007</v>
      </c>
      <c r="D45" s="83">
        <f t="shared" si="1"/>
        <v>1.4647500000000002</v>
      </c>
      <c r="E45" s="84">
        <f t="shared" si="1"/>
        <v>2.9122500000000002</v>
      </c>
      <c r="G45" s="85"/>
      <c r="H45" s="85"/>
      <c r="I45" s="85"/>
      <c r="J45" s="85"/>
    </row>
    <row r="46" spans="1:10" ht="15" customHeight="1" x14ac:dyDescent="0.2">
      <c r="A46" s="18" t="s">
        <v>19</v>
      </c>
      <c r="B46" s="19">
        <f>B35</f>
        <v>0.55322715842414083</v>
      </c>
      <c r="C46" s="19">
        <f>C35</f>
        <v>0.62279511533242882</v>
      </c>
      <c r="D46" s="19">
        <f>D35</f>
        <v>0.57552483358934969</v>
      </c>
      <c r="E46" s="18"/>
    </row>
    <row r="47" spans="1:10" ht="15" customHeight="1" x14ac:dyDescent="0.25">
      <c r="A47" s="18" t="s">
        <v>18</v>
      </c>
      <c r="B47" s="20">
        <f>B43*B46</f>
        <v>6.6</v>
      </c>
      <c r="C47" s="20">
        <f>C46*C43</f>
        <v>4.5900000000000007</v>
      </c>
      <c r="D47" s="20">
        <f>D46*D43</f>
        <v>11.24</v>
      </c>
      <c r="E47" s="21">
        <f>SUM(B47:D47)</f>
        <v>22.43</v>
      </c>
    </row>
    <row r="48" spans="1:10" ht="15" customHeight="1" x14ac:dyDescent="0.25">
      <c r="A48" s="22" t="s">
        <v>20</v>
      </c>
      <c r="B48" s="23">
        <f>B47*0.5</f>
        <v>3.3</v>
      </c>
      <c r="C48" s="23">
        <f>C47*0.5</f>
        <v>2.2950000000000004</v>
      </c>
      <c r="D48" s="23">
        <f>D47*0.5</f>
        <v>5.62</v>
      </c>
      <c r="E48" s="24">
        <f>SUM(B48:D48)</f>
        <v>11.215</v>
      </c>
    </row>
    <row r="49" spans="1:5" ht="15" customHeight="1" x14ac:dyDescent="0.25">
      <c r="A49" s="46" t="s">
        <v>32</v>
      </c>
      <c r="B49" s="25">
        <f>B47*0.25</f>
        <v>1.65</v>
      </c>
      <c r="C49" s="25">
        <f>C47*0.25</f>
        <v>1.1475000000000002</v>
      </c>
      <c r="D49" s="25">
        <f>D47*0.25</f>
        <v>2.81</v>
      </c>
      <c r="E49" s="26">
        <f>SUM(B49:D49)</f>
        <v>5.6074999999999999</v>
      </c>
    </row>
    <row r="50" spans="1:5" ht="15" customHeight="1" x14ac:dyDescent="0.2">
      <c r="A50" s="27" t="s">
        <v>21</v>
      </c>
      <c r="B50" s="28">
        <f>B37</f>
        <v>0.44677284157585917</v>
      </c>
      <c r="C50" s="28">
        <f>C37</f>
        <v>0.37720488466757113</v>
      </c>
      <c r="D50" s="28">
        <f>D37</f>
        <v>0.42447516641065031</v>
      </c>
      <c r="E50" s="29"/>
    </row>
    <row r="51" spans="1:5" ht="15" customHeight="1" x14ac:dyDescent="0.25">
      <c r="A51" s="27" t="s">
        <v>22</v>
      </c>
      <c r="B51" s="30">
        <f>B43*B50</f>
        <v>5.33</v>
      </c>
      <c r="C51" s="30">
        <f>C43*C50</f>
        <v>2.7799999999999994</v>
      </c>
      <c r="D51" s="30">
        <f>D43*D50</f>
        <v>8.2900000000000009</v>
      </c>
      <c r="E51" s="44">
        <f>SUM(B51:D51)</f>
        <v>16.399999999999999</v>
      </c>
    </row>
    <row r="52" spans="1:5" ht="15" customHeight="1" x14ac:dyDescent="0.25">
      <c r="A52" s="31" t="s">
        <v>23</v>
      </c>
      <c r="B52" s="32">
        <f>B51*0.75</f>
        <v>3.9975000000000001</v>
      </c>
      <c r="C52" s="32">
        <f>C51*0.75</f>
        <v>2.0849999999999995</v>
      </c>
      <c r="D52" s="32">
        <f>D51*0.75</f>
        <v>6.2175000000000011</v>
      </c>
      <c r="E52" s="33">
        <f>SUM(B52:D52)</f>
        <v>12.3</v>
      </c>
    </row>
    <row r="53" spans="1:5" ht="15" customHeight="1" x14ac:dyDescent="0.25">
      <c r="A53" s="34" t="s">
        <v>24</v>
      </c>
      <c r="B53" s="35">
        <f>B51*0.1</f>
        <v>0.53300000000000003</v>
      </c>
      <c r="C53" s="35">
        <f>C51*0.1</f>
        <v>0.27799999999999997</v>
      </c>
      <c r="D53" s="35">
        <f>D51*0.1</f>
        <v>0.82900000000000018</v>
      </c>
      <c r="E53" s="36">
        <f>SUM(B53:D53)</f>
        <v>1.6400000000000001</v>
      </c>
    </row>
    <row r="54" spans="1:5" ht="15" customHeight="1" x14ac:dyDescent="0.25">
      <c r="A54" s="57"/>
      <c r="B54" s="58"/>
      <c r="C54" s="58"/>
      <c r="D54" s="58"/>
      <c r="E54" s="59"/>
    </row>
    <row r="55" spans="1:5" ht="15" customHeight="1" x14ac:dyDescent="0.25">
      <c r="A55" s="2" t="s">
        <v>40</v>
      </c>
      <c r="B55" s="58"/>
      <c r="C55" s="58"/>
      <c r="D55" s="58"/>
      <c r="E55" s="59"/>
    </row>
    <row r="56" spans="1:5" ht="15" customHeight="1" x14ac:dyDescent="0.25">
      <c r="A56" s="2"/>
      <c r="B56" s="58"/>
      <c r="C56" s="58"/>
      <c r="D56" s="58"/>
      <c r="E56" s="59"/>
    </row>
    <row r="57" spans="1:5" ht="15" customHeight="1" x14ac:dyDescent="0.25">
      <c r="A57" s="13" t="s">
        <v>37</v>
      </c>
      <c r="B57" s="40" t="s">
        <v>0</v>
      </c>
      <c r="C57" s="40" t="s">
        <v>1</v>
      </c>
      <c r="D57" s="40" t="s">
        <v>2</v>
      </c>
      <c r="E57" s="40" t="s">
        <v>11</v>
      </c>
    </row>
    <row r="58" spans="1:5" ht="15" customHeight="1" x14ac:dyDescent="0.25">
      <c r="A58" s="63">
        <v>2024</v>
      </c>
      <c r="B58" s="65"/>
      <c r="C58" s="65"/>
      <c r="D58" s="65"/>
      <c r="E58" s="66"/>
    </row>
    <row r="59" spans="1:5" ht="15" customHeight="1" x14ac:dyDescent="0.25">
      <c r="A59" s="64" t="s">
        <v>38</v>
      </c>
      <c r="B59" s="65">
        <f>(B48+B52)*0.5</f>
        <v>3.6487499999999997</v>
      </c>
      <c r="C59" s="65"/>
      <c r="D59" s="65">
        <f>(D48+D52)*0.2</f>
        <v>2.3675000000000006</v>
      </c>
      <c r="E59" s="66">
        <f>SUM(B59:D59)</f>
        <v>6.0162500000000003</v>
      </c>
    </row>
    <row r="60" spans="1:5" ht="15" customHeight="1" x14ac:dyDescent="0.25">
      <c r="A60" s="64" t="s">
        <v>39</v>
      </c>
      <c r="B60" s="65">
        <f>B45</f>
        <v>0.89475000000000005</v>
      </c>
      <c r="C60" s="65"/>
      <c r="D60" s="65">
        <f>D45</f>
        <v>1.4647500000000002</v>
      </c>
      <c r="E60" s="66">
        <f t="shared" ref="E60:E65" si="2">SUM(B60:D60)</f>
        <v>2.3595000000000002</v>
      </c>
    </row>
    <row r="61" spans="1:5" ht="15" customHeight="1" x14ac:dyDescent="0.25">
      <c r="A61" s="63">
        <v>2025</v>
      </c>
      <c r="B61" s="65"/>
      <c r="C61" s="65"/>
      <c r="D61" s="65"/>
      <c r="E61" s="66"/>
    </row>
    <row r="62" spans="1:5" ht="15" customHeight="1" x14ac:dyDescent="0.25">
      <c r="A62" s="64" t="s">
        <v>38</v>
      </c>
      <c r="B62" s="65">
        <f>(B52+B48)*0.5</f>
        <v>3.6487499999999997</v>
      </c>
      <c r="C62" s="65">
        <f>(C52+C48)*1</f>
        <v>4.38</v>
      </c>
      <c r="D62" s="65">
        <f>(D48+D52)*0.7</f>
        <v>8.2862500000000008</v>
      </c>
      <c r="E62" s="66">
        <f t="shared" si="2"/>
        <v>16.314999999999998</v>
      </c>
    </row>
    <row r="63" spans="1:5" ht="15" customHeight="1" x14ac:dyDescent="0.25">
      <c r="A63" s="64" t="s">
        <v>39</v>
      </c>
      <c r="B63" s="65"/>
      <c r="C63" s="65">
        <f>C45</f>
        <v>0.55275000000000007</v>
      </c>
      <c r="D63" s="65"/>
      <c r="E63" s="66">
        <f t="shared" si="2"/>
        <v>0.55275000000000007</v>
      </c>
    </row>
    <row r="64" spans="1:5" ht="15" customHeight="1" x14ac:dyDescent="0.25">
      <c r="A64" s="63">
        <v>2026</v>
      </c>
      <c r="B64" s="65"/>
      <c r="C64" s="65"/>
      <c r="D64" s="65"/>
      <c r="E64" s="66"/>
    </row>
    <row r="65" spans="1:6" ht="15" customHeight="1" x14ac:dyDescent="0.25">
      <c r="A65" s="64" t="s">
        <v>38</v>
      </c>
      <c r="B65" s="65"/>
      <c r="C65" s="65"/>
      <c r="D65" s="65">
        <f>(D52+D48)*0.1</f>
        <v>1.1837500000000003</v>
      </c>
      <c r="E65" s="66">
        <f t="shared" si="2"/>
        <v>1.1837500000000003</v>
      </c>
    </row>
    <row r="66" spans="1:6" ht="15" customHeight="1" x14ac:dyDescent="0.25">
      <c r="A66" s="64" t="s">
        <v>39</v>
      </c>
      <c r="B66" s="65"/>
      <c r="C66" s="65"/>
      <c r="D66" s="65"/>
      <c r="E66" s="66"/>
    </row>
    <row r="67" spans="1:6" ht="15" customHeight="1" x14ac:dyDescent="0.25">
      <c r="A67" s="64" t="s">
        <v>17</v>
      </c>
      <c r="B67" s="65">
        <f>SUM(B59:B66)</f>
        <v>8.1922499999999996</v>
      </c>
      <c r="C67" s="65">
        <f>SUM(C59:C66)</f>
        <v>4.9327500000000004</v>
      </c>
      <c r="D67" s="65">
        <f>SUM(D58:D66)</f>
        <v>13.302250000000001</v>
      </c>
      <c r="E67" s="66">
        <f>SUM(B67:D67)</f>
        <v>26.427250000000001</v>
      </c>
      <c r="F67" s="50"/>
    </row>
    <row r="68" spans="1:6" ht="15" customHeight="1" x14ac:dyDescent="0.25">
      <c r="A68" s="60"/>
      <c r="B68" s="61"/>
      <c r="C68" s="61"/>
      <c r="D68" s="61"/>
      <c r="E68" s="62"/>
    </row>
    <row r="69" spans="1:6" s="73" customFormat="1" ht="15" customHeight="1" x14ac:dyDescent="0.2">
      <c r="A69" s="74" t="s">
        <v>41</v>
      </c>
      <c r="B69" s="75"/>
      <c r="C69" s="75"/>
      <c r="D69" s="75"/>
      <c r="E69" s="76"/>
    </row>
    <row r="70" spans="1:6" s="73" customFormat="1" ht="15" customHeight="1" x14ac:dyDescent="0.2">
      <c r="A70" s="74" t="s">
        <v>46</v>
      </c>
      <c r="B70" s="75"/>
      <c r="C70" s="75"/>
      <c r="D70" s="75"/>
      <c r="E70" s="76"/>
    </row>
    <row r="71" spans="1:6" ht="15" customHeight="1" x14ac:dyDescent="0.25">
      <c r="A71" s="60"/>
      <c r="B71" s="61"/>
      <c r="C71" s="61"/>
      <c r="D71" s="61"/>
      <c r="E71" s="62"/>
    </row>
    <row r="72" spans="1:6" ht="15" customHeight="1" x14ac:dyDescent="0.25">
      <c r="A72" s="2" t="s">
        <v>42</v>
      </c>
      <c r="B72" s="58"/>
      <c r="C72" s="58"/>
      <c r="D72" s="58"/>
      <c r="E72" s="59"/>
    </row>
    <row r="73" spans="1:6" ht="15" customHeight="1" x14ac:dyDescent="0.25">
      <c r="A73" s="2"/>
      <c r="B73" s="58"/>
      <c r="C73" s="58"/>
      <c r="D73" s="58"/>
      <c r="E73" s="59"/>
    </row>
    <row r="74" spans="1:6" ht="15" customHeight="1" x14ac:dyDescent="0.25">
      <c r="A74" s="13" t="s">
        <v>37</v>
      </c>
      <c r="B74" s="40" t="s">
        <v>0</v>
      </c>
      <c r="C74" s="40" t="s">
        <v>1</v>
      </c>
      <c r="D74" s="40" t="s">
        <v>2</v>
      </c>
      <c r="E74" s="40" t="s">
        <v>11</v>
      </c>
    </row>
    <row r="75" spans="1:6" ht="15" customHeight="1" x14ac:dyDescent="0.25">
      <c r="A75" s="67" t="s">
        <v>43</v>
      </c>
      <c r="B75" s="68">
        <f>(B49+B53)*0.5</f>
        <v>1.0914999999999999</v>
      </c>
      <c r="C75" s="68"/>
      <c r="D75" s="68">
        <f>(D49+D53)*0.2</f>
        <v>0.72780000000000011</v>
      </c>
      <c r="E75" s="69">
        <f>SUM(B75:D75)</f>
        <v>1.8193000000000001</v>
      </c>
    </row>
    <row r="76" spans="1:6" ht="15" customHeight="1" x14ac:dyDescent="0.25">
      <c r="A76" s="67" t="s">
        <v>44</v>
      </c>
      <c r="B76" s="68">
        <f>(B49+B53)*0.5</f>
        <v>1.0914999999999999</v>
      </c>
      <c r="C76" s="68">
        <f>(C49+C53)*1</f>
        <v>1.4255000000000002</v>
      </c>
      <c r="D76" s="68">
        <f>(D49+D53)*0.7</f>
        <v>2.5472999999999999</v>
      </c>
      <c r="E76" s="69">
        <f t="shared" ref="E76:E77" si="3">SUM(B76:D76)</f>
        <v>5.0643000000000002</v>
      </c>
    </row>
    <row r="77" spans="1:6" ht="15" customHeight="1" x14ac:dyDescent="0.25">
      <c r="A77" s="67" t="s">
        <v>52</v>
      </c>
      <c r="B77" s="68"/>
      <c r="C77" s="68"/>
      <c r="D77" s="68">
        <f>(D49+D53)*0.1</f>
        <v>0.36390000000000006</v>
      </c>
      <c r="E77" s="69">
        <f t="shared" si="3"/>
        <v>0.36390000000000006</v>
      </c>
    </row>
    <row r="78" spans="1:6" ht="15" customHeight="1" x14ac:dyDescent="0.25">
      <c r="A78" s="70" t="s">
        <v>17</v>
      </c>
      <c r="B78" s="68">
        <f>SUM(B75:B77)</f>
        <v>2.1829999999999998</v>
      </c>
      <c r="C78" s="68">
        <f>SUM(C75:C77)</f>
        <v>1.4255000000000002</v>
      </c>
      <c r="D78" s="68">
        <f>SUM(D75:D77)</f>
        <v>3.6390000000000002</v>
      </c>
      <c r="E78" s="69">
        <f>SUM(B78:D78)</f>
        <v>7.2475000000000005</v>
      </c>
    </row>
    <row r="79" spans="1:6" ht="15" customHeight="1" x14ac:dyDescent="0.25">
      <c r="A79" s="60"/>
      <c r="B79" s="58"/>
      <c r="C79" s="58"/>
      <c r="D79" s="58"/>
      <c r="E79" s="59"/>
    </row>
    <row r="80" spans="1:6" ht="15" customHeight="1" x14ac:dyDescent="0.25">
      <c r="A80" s="71" t="s">
        <v>45</v>
      </c>
      <c r="B80" s="58"/>
      <c r="C80" s="58"/>
      <c r="D80" s="58"/>
      <c r="E80" s="59"/>
    </row>
    <row r="81" spans="1:6" ht="15" customHeight="1" x14ac:dyDescent="0.25">
      <c r="A81" s="60"/>
      <c r="B81" s="58"/>
      <c r="C81" s="58"/>
      <c r="D81" s="58"/>
      <c r="E81" s="59"/>
    </row>
    <row r="82" spans="1:6" ht="15" customHeight="1" x14ac:dyDescent="0.25">
      <c r="A82" s="37" t="s">
        <v>26</v>
      </c>
      <c r="B82" s="51">
        <f>E48</f>
        <v>11.215</v>
      </c>
      <c r="C82" s="61"/>
      <c r="D82" s="61"/>
      <c r="E82" s="62"/>
    </row>
    <row r="83" spans="1:6" ht="15" customHeight="1" x14ac:dyDescent="0.2">
      <c r="A83" s="37" t="s">
        <v>27</v>
      </c>
      <c r="B83" s="51">
        <f>E52</f>
        <v>12.3</v>
      </c>
      <c r="E83" s="50"/>
    </row>
    <row r="84" spans="1:6" ht="15" customHeight="1" x14ac:dyDescent="0.2">
      <c r="A84" s="37" t="s">
        <v>50</v>
      </c>
      <c r="B84" s="51">
        <f>E45</f>
        <v>2.9122500000000002</v>
      </c>
    </row>
    <row r="85" spans="1:6" ht="15" customHeight="1" x14ac:dyDescent="0.25">
      <c r="A85" s="38" t="s">
        <v>28</v>
      </c>
      <c r="B85" s="52">
        <f>SUM(B82:B84)</f>
        <v>26.427250000000001</v>
      </c>
      <c r="F85" s="56"/>
    </row>
    <row r="87" spans="1:6" ht="15" customHeight="1" x14ac:dyDescent="0.2">
      <c r="A87" s="17" t="s">
        <v>29</v>
      </c>
      <c r="B87" s="53">
        <f>E49</f>
        <v>5.6074999999999999</v>
      </c>
    </row>
    <row r="88" spans="1:6" ht="15" customHeight="1" x14ac:dyDescent="0.2">
      <c r="A88" s="17" t="s">
        <v>30</v>
      </c>
      <c r="B88" s="53">
        <f>E53</f>
        <v>1.6400000000000001</v>
      </c>
    </row>
    <row r="89" spans="1:6" ht="15" customHeight="1" x14ac:dyDescent="0.25">
      <c r="A89" s="39" t="s">
        <v>31</v>
      </c>
      <c r="B89" s="54">
        <f>SUM(B87:B88)</f>
        <v>7.2475000000000005</v>
      </c>
    </row>
    <row r="91" spans="1:6" ht="15" customHeight="1" x14ac:dyDescent="0.25">
      <c r="A91" s="2" t="s">
        <v>33</v>
      </c>
      <c r="B91" s="55">
        <f>B89+B85</f>
        <v>33.674750000000003</v>
      </c>
    </row>
    <row r="95" spans="1:6" ht="15" customHeight="1" x14ac:dyDescent="0.2">
      <c r="A95" s="45"/>
    </row>
  </sheetData>
  <mergeCells count="1">
    <mergeCell ref="G44:J45"/>
  </mergeCells>
  <pageMargins left="0.78740157480314965" right="0.78740157480314965" top="0.78740157480314965" bottom="0.78740157480314965" header="0.31496062992125984" footer="0.31496062992125984"/>
  <pageSetup paperSize="9" fitToHeight="0" orientation="landscape" horizontalDpi="1200" verticalDpi="1200" r:id="rId1"/>
  <headerFoot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Landesamt für Straßenbau und Verkehr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Rößger, Heike - LASuV Zentrale</dc:creator>
  <cp:lastModifiedBy>Rößger, Heike - LASuV Zentrale</cp:lastModifiedBy>
  <cp:lastPrinted>2023-06-08T08:53:07Z</cp:lastPrinted>
  <dcterms:created xsi:type="dcterms:W3CDTF">2023-02-01T15:03:40Z</dcterms:created>
  <dcterms:modified xsi:type="dcterms:W3CDTF">2024-01-19T13:27:19Z</dcterms:modified>
</cp:coreProperties>
</file>